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13_ncr:1_{619BAC6D-E9D6-4C46-B91E-DB799F8C4589}" xr6:coauthVersionLast="46" xr6:coauthVersionMax="46" xr10:uidLastSave="{00000000-0000-0000-0000-000000000000}"/>
  <bookViews>
    <workbookView xWindow="-108" yWindow="-108" windowWidth="23256" windowHeight="1257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Input'!$A$1:$H$55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5" l="1"/>
  <c r="M15" i="5"/>
  <c r="AK31" i="4" l="1"/>
  <c r="AJ31" i="4"/>
  <c r="AJ29" i="4"/>
  <c r="B110" i="4"/>
  <c r="C110" i="4"/>
  <c r="B95" i="4"/>
  <c r="C95" i="4"/>
  <c r="B79" i="4"/>
  <c r="C79" i="4"/>
  <c r="B94" i="4"/>
  <c r="AK30" i="4" s="1"/>
  <c r="C94" i="4"/>
  <c r="AJ30" i="4" s="1"/>
  <c r="AJ32" i="4" s="1"/>
  <c r="D94" i="4"/>
  <c r="B78" i="4"/>
  <c r="AK29" i="4" s="1"/>
  <c r="C78" i="4"/>
  <c r="B62" i="4"/>
  <c r="C62" i="4"/>
  <c r="B63" i="4"/>
  <c r="C63" i="4"/>
  <c r="C61" i="4"/>
  <c r="B61" i="4"/>
  <c r="B109" i="4"/>
  <c r="C93" i="4"/>
  <c r="B93" i="4"/>
  <c r="B77" i="4"/>
  <c r="C109" i="4"/>
  <c r="C77" i="4"/>
  <c r="AK32" i="4" l="1"/>
  <c r="AJ33" i="4" s="1"/>
  <c r="D110" i="4"/>
  <c r="D79" i="4"/>
  <c r="D95" i="4"/>
  <c r="D63" i="4"/>
  <c r="D78" i="4"/>
  <c r="D62" i="4"/>
  <c r="D61" i="4"/>
  <c r="B107" i="4" l="1"/>
  <c r="C107" i="4"/>
  <c r="B108" i="4"/>
  <c r="C108" i="4"/>
  <c r="B91" i="4"/>
  <c r="C91" i="4"/>
  <c r="B92" i="4"/>
  <c r="C92" i="4"/>
  <c r="B75" i="4"/>
  <c r="C75" i="4"/>
  <c r="B76" i="4"/>
  <c r="C76" i="4"/>
  <c r="B59" i="4"/>
  <c r="C59" i="4"/>
  <c r="B60" i="4"/>
  <c r="C60" i="4"/>
  <c r="D108" i="4" l="1"/>
  <c r="D60" i="4"/>
  <c r="D107" i="4"/>
  <c r="D76" i="4"/>
  <c r="D75" i="4"/>
  <c r="D109" i="4"/>
  <c r="D59" i="4"/>
  <c r="D77" i="4"/>
  <c r="D93" i="4"/>
  <c r="D92" i="4"/>
  <c r="D91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1" i="4"/>
  <c r="C102" i="4"/>
  <c r="C104" i="4"/>
  <c r="C105" i="4"/>
  <c r="B101" i="4"/>
  <c r="B102" i="4"/>
  <c r="B104" i="4"/>
  <c r="B105" i="4"/>
  <c r="C57" i="4"/>
  <c r="C58" i="4"/>
  <c r="B57" i="4"/>
  <c r="B58" i="4"/>
  <c r="D101" i="4" l="1"/>
  <c r="AH33" i="4"/>
  <c r="D58" i="4"/>
  <c r="D104" i="4"/>
  <c r="AE33" i="4"/>
  <c r="AB33" i="4"/>
  <c r="D105" i="4"/>
  <c r="D102" i="4"/>
  <c r="D57" i="4"/>
  <c r="C106" i="4"/>
  <c r="Y31" i="4" s="1"/>
  <c r="B106" i="4"/>
  <c r="Z31" i="4" s="1"/>
  <c r="C90" i="4"/>
  <c r="Y30" i="4" s="1"/>
  <c r="C74" i="4"/>
  <c r="Y29" i="4" s="1"/>
  <c r="B90" i="4"/>
  <c r="B74" i="4"/>
  <c r="D74" i="4" l="1"/>
  <c r="Z29" i="4"/>
  <c r="D90" i="4"/>
  <c r="Z30" i="4"/>
  <c r="Y32" i="4"/>
  <c r="D106" i="4"/>
  <c r="B89" i="4"/>
  <c r="B73" i="4"/>
  <c r="C89" i="4"/>
  <c r="C73" i="4"/>
  <c r="Z32" i="4" l="1"/>
  <c r="Y33" i="4" s="1"/>
  <c r="D89" i="4"/>
  <c r="M11" i="5"/>
  <c r="M19" i="5"/>
  <c r="B103" i="4" l="1"/>
  <c r="C100" i="4" l="1"/>
  <c r="C103" i="4"/>
  <c r="D103" i="4" s="1"/>
  <c r="B100" i="4"/>
  <c r="B36" i="3" l="1"/>
  <c r="B14" i="3"/>
  <c r="A49" i="4"/>
  <c r="C99" i="4"/>
  <c r="B99" i="4"/>
  <c r="B52" i="4"/>
  <c r="C52" i="4"/>
  <c r="B53" i="4"/>
  <c r="C53" i="4"/>
  <c r="B54" i="4"/>
  <c r="C54" i="4"/>
  <c r="B55" i="4"/>
  <c r="C55" i="4"/>
  <c r="B56" i="4"/>
  <c r="C56" i="4"/>
  <c r="C51" i="4"/>
  <c r="B51" i="4"/>
  <c r="B68" i="4"/>
  <c r="C68" i="4"/>
  <c r="B69" i="4"/>
  <c r="C69" i="4"/>
  <c r="B70" i="4"/>
  <c r="C70" i="4"/>
  <c r="B71" i="4"/>
  <c r="C71" i="4"/>
  <c r="B72" i="4"/>
  <c r="C72" i="4"/>
  <c r="C67" i="4"/>
  <c r="B67" i="4"/>
  <c r="C84" i="4"/>
  <c r="C85" i="4"/>
  <c r="C86" i="4"/>
  <c r="C87" i="4"/>
  <c r="C88" i="4"/>
  <c r="C83" i="4"/>
  <c r="B84" i="4"/>
  <c r="B85" i="4"/>
  <c r="B86" i="4"/>
  <c r="B87" i="4"/>
  <c r="B88" i="4"/>
  <c r="B83" i="4"/>
  <c r="A5" i="3"/>
  <c r="B32" i="4" l="1"/>
  <c r="A97" i="4" l="1"/>
  <c r="B31" i="4" s="1"/>
  <c r="A81" i="4"/>
  <c r="B30" i="4" s="1"/>
  <c r="A65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1" i="4"/>
  <c r="D83" i="4"/>
  <c r="D100" i="4"/>
  <c r="D99" i="4"/>
  <c r="D86" i="4"/>
  <c r="D67" i="4"/>
  <c r="D85" i="4"/>
  <c r="D88" i="4"/>
  <c r="D84" i="4"/>
  <c r="D87" i="4"/>
  <c r="D70" i="4"/>
  <c r="D73" i="4"/>
  <c r="D69" i="4"/>
  <c r="D72" i="4"/>
  <c r="D68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<sst xmlns="http://schemas.openxmlformats.org/spreadsheetml/2006/main" count="98" uniqueCount="49">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</sst>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136.15799999999999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141.83500000000001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4019</xdr:colOff>
      <xdr:row>15</xdr:row>
      <xdr:rowOff>187438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</xdr:colOff>
      <xdr:row>15</xdr:row>
      <xdr:rowOff>181722</xdr:rowOff>
    </xdr:from>
    <xdr:to>
      <xdr:col>37</xdr:col>
      <xdr:colOff>0</xdr:colOff>
      <xdr:row>26</xdr:row>
      <xdr:rowOff>181722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tabSelected="1" view="pageBreakPreview" zoomScale="90" zoomScaleNormal="90" zoomScaleSheetLayoutView="90" workbookViewId="0">
      <selection activeCell="B69" sqref="B69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1" customWidth="1"/>
    <col min="25" max="26" width="9.6640625" bestFit="1" customWidth="1"/>
    <col min="27" max="27" width="1" customWidth="1"/>
    <col min="28" max="29" width="9.6640625" bestFit="1" customWidth="1"/>
    <col min="30" max="30" width="1" customWidth="1"/>
    <col min="31" max="32" width="9.6640625" bestFit="1" customWidth="1"/>
    <col min="33" max="33" width="1" customWidth="1"/>
  </cols>
  <sheetData>
    <row r="1" spans="1:55" ht="108.75" customHeight="1" x14ac:dyDescent="1.4">
      <c r="A1" s="48"/>
      <c r="B1" s="59" t="s">
        <v>47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3">
      <c r="A2" s="29"/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13" t="s">
        <v>15</v>
      </c>
      <c r="C28" s="11"/>
      <c r="D28" s="55">
        <v>43881</v>
      </c>
      <c r="E28" s="55"/>
      <c r="F28" s="50"/>
      <c r="G28" s="55">
        <v>43910</v>
      </c>
      <c r="H28" s="55"/>
      <c r="I28" s="50"/>
      <c r="J28" s="55">
        <v>43941</v>
      </c>
      <c r="K28" s="55"/>
      <c r="L28" s="50"/>
      <c r="M28" s="55">
        <v>43971</v>
      </c>
      <c r="N28" s="55"/>
      <c r="O28" s="50"/>
      <c r="P28" s="55">
        <v>44002</v>
      </c>
      <c r="Q28" s="55"/>
      <c r="R28" s="16"/>
      <c r="S28" s="55">
        <v>44032</v>
      </c>
      <c r="T28" s="55"/>
      <c r="U28" s="16"/>
      <c r="V28" s="55">
        <v>44063</v>
      </c>
      <c r="W28" s="55"/>
      <c r="X28" s="11"/>
      <c r="Y28" s="55">
        <v>44094</v>
      </c>
      <c r="Z28" s="55"/>
      <c r="AA28" s="11"/>
      <c r="AB28" s="55">
        <v>44124</v>
      </c>
      <c r="AC28" s="55"/>
      <c r="AD28" s="11"/>
      <c r="AE28" s="55">
        <v>44155</v>
      </c>
      <c r="AF28" s="55"/>
      <c r="AG28" s="11"/>
      <c r="AH28" s="55">
        <v>44185</v>
      </c>
      <c r="AI28" s="55"/>
      <c r="AJ28" s="55">
        <v>44216</v>
      </c>
      <c r="AK28" s="55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">
        <v>7</v>
      </c>
      <c r="C33" s="11"/>
      <c r="D33" s="54" t="e">
        <f>E32/D32-1</f>
        <v>#DIV/0!</v>
      </c>
      <c r="E33" s="54"/>
      <c r="F33" s="19"/>
      <c r="G33" s="54" t="e">
        <f>H32/G32-1</f>
        <v>#DIV/0!</v>
      </c>
      <c r="H33" s="54"/>
      <c r="I33" s="19"/>
      <c r="J33" s="54" t="e">
        <f>K32/J32-1</f>
        <v>#DIV/0!</v>
      </c>
      <c r="K33" s="54"/>
      <c r="L33" s="19"/>
      <c r="M33" s="54" t="e">
        <f>N32/M32-1</f>
        <v>#DIV/0!</v>
      </c>
      <c r="N33" s="54"/>
      <c r="O33" s="19"/>
      <c r="P33" s="54" t="e">
        <f>Q32/P32-1</f>
        <v>#DIV/0!</v>
      </c>
      <c r="Q33" s="54"/>
      <c r="R33" s="19"/>
      <c r="S33" s="54" t="e">
        <f>T32/S32-1</f>
        <v>#DIV/0!</v>
      </c>
      <c r="T33" s="54"/>
      <c r="U33" s="19"/>
      <c r="V33" s="54" t="e">
        <f>W32/V32-1</f>
        <v>#DIV/0!</v>
      </c>
      <c r="W33" s="54"/>
      <c r="X33" s="11"/>
      <c r="Y33" s="54" t="e">
        <f>Z32/Y32-1</f>
        <v>#DIV/0!</v>
      </c>
      <c r="Z33" s="54"/>
      <c r="AA33" s="28"/>
      <c r="AB33" s="54" t="e">
        <f>AC32/AB32-1</f>
        <v>#DIV/0!</v>
      </c>
      <c r="AC33" s="54"/>
      <c r="AD33" s="11"/>
      <c r="AE33" s="54" t="e">
        <f>AF32/AE32-1</f>
        <v>#DIV/0!</v>
      </c>
      <c r="AF33" s="54"/>
      <c r="AG33" s="11"/>
      <c r="AH33" s="54" t="e">
        <f>AI32/AH32-1</f>
        <v>#DIV/0!</v>
      </c>
      <c r="AI33" s="54"/>
      <c r="AJ33" s="56" t="e">
        <f>AK32/AJ32-1</f>
        <v>#DIV/0!</v>
      </c>
      <c r="AK33" s="57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3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Z46" s="30"/>
      <c r="AA46" s="30"/>
      <c r="AB46" s="30"/>
      <c r="AC46" s="30"/>
      <c r="AD46" s="30"/>
      <c r="AE46" s="30"/>
    </row>
    <row r="47" spans="1:55" s="9" customFormat="1" x14ac:dyDescent="0.3">
      <c r="A47" s="53" t="s">
        <v>16</v>
      </c>
      <c r="B47" s="53"/>
      <c r="C47" s="53"/>
      <c r="D47" s="53"/>
      <c r="E47" s="53"/>
      <c r="Z47" s="30"/>
      <c r="AA47" s="30"/>
      <c r="AB47" s="30"/>
      <c r="AC47" s="30"/>
      <c r="AD47" s="30"/>
      <c r="AE47" s="30"/>
    </row>
    <row r="48" spans="1:55" s="9" customFormat="1" x14ac:dyDescent="0.3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x14ac:dyDescent="0.3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x14ac:dyDescent="0.3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31" x14ac:dyDescent="0.3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ref="D51:D58" si="0">B51/C51</f>
        <v>#DIV/0!</v>
      </c>
      <c r="E51" s="5"/>
      <c r="F51" s="5"/>
      <c r="I51" s="5"/>
      <c r="L51" s="5"/>
      <c r="O51" s="5"/>
      <c r="R51" s="5"/>
      <c r="U51" s="5"/>
    </row>
    <row r="52" spans="1:31" x14ac:dyDescent="0.3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31" x14ac:dyDescent="0.3">
      <c r="A53" s="51">
        <v>43922</v>
      </c>
      <c r="B53" s="23">
        <f>'Demand Input'!F41</f>
        <v>102.23399999999999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31" x14ac:dyDescent="0.3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31" x14ac:dyDescent="0.3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31" x14ac:dyDescent="0.3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31" x14ac:dyDescent="0.3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31" s="9" customFormat="1" x14ac:dyDescent="0.3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31" s="9" customFormat="1" x14ac:dyDescent="0.3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ref="D59:D61" si="1">B59/C59</f>
        <v>0.9789398394659462</v>
      </c>
      <c r="E59" s="5"/>
      <c r="F59" s="5"/>
      <c r="I59" s="5"/>
      <c r="L59" s="5"/>
      <c r="O59" s="5"/>
      <c r="R59" s="5"/>
      <c r="U59" s="5"/>
    </row>
    <row r="60" spans="1:31" s="9" customFormat="1" x14ac:dyDescent="0.3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31" s="9" customFormat="1" x14ac:dyDescent="0.3">
      <c r="A61" s="51">
        <v>44166</v>
      </c>
      <c r="B61" s="23">
        <f>'Demand Input'!F49</f>
        <v>111.67</v>
      </c>
      <c r="C61" s="23">
        <f>'Demand Input'!D49</f>
        <v>113.6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31" s="9" customFormat="1" x14ac:dyDescent="0.3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ref="D62:D63" si="2">B62/C62</f>
        <v>0.97407141236099559</v>
      </c>
      <c r="E62" s="5"/>
      <c r="F62" s="5"/>
      <c r="I62" s="5"/>
      <c r="L62" s="5"/>
      <c r="O62" s="5"/>
      <c r="R62" s="5"/>
      <c r="U62" s="5"/>
    </row>
    <row r="63" spans="1:31" s="9" customFormat="1" x14ac:dyDescent="0.3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spans="1:21" x14ac:dyDescent="0.3">
      <c r="A65" s="7" t="str">
        <f>"Residential Demand ("&amp;'Demand Input'!$C$9&amp;")"</f>
        <v>Residential Demand (Kgal)</v>
      </c>
    </row>
    <row r="66" spans="1:21" x14ac:dyDescent="0.3">
      <c r="A66" s="2" t="s">
        <v>2</v>
      </c>
      <c r="B66" s="3" t="s">
        <v>0</v>
      </c>
      <c r="C66" s="3" t="s">
        <v>1</v>
      </c>
    </row>
    <row r="67" spans="1:21" x14ac:dyDescent="0.3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x14ac:dyDescent="0.3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ref="D68:D74" si="3">B68/C68</f>
        <v>#DIV/0!</v>
      </c>
      <c r="E68" s="4"/>
      <c r="F68" s="4"/>
      <c r="I68" s="4"/>
      <c r="L68" s="4"/>
      <c r="O68" s="4"/>
      <c r="R68" s="4"/>
      <c r="U68" s="4"/>
    </row>
    <row r="69" spans="1:21" x14ac:dyDescent="0.3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x14ac:dyDescent="0.3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x14ac:dyDescent="0.3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x14ac:dyDescent="0.3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x14ac:dyDescent="0.3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21" x14ac:dyDescent="0.3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x14ac:dyDescent="0.3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ref="D75:D77" si="4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x14ac:dyDescent="0.3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x14ac:dyDescent="0.3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x14ac:dyDescent="0.3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ref="D78" si="5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x14ac:dyDescent="0.3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ref="D79" si="6">B79/C79</f>
        <v>#DIV/0!</v>
      </c>
      <c r="E79" s="5"/>
      <c r="F79" s="5"/>
      <c r="I79" s="5"/>
      <c r="L79" s="5"/>
      <c r="O79" s="5"/>
      <c r="R79" s="5"/>
      <c r="U79" s="5"/>
    </row>
    <row r="81" spans="1:21" x14ac:dyDescent="0.3">
      <c r="A81" s="7" t="str">
        <f>"Non-Residential Demand ("&amp;'Demand Input'!$C$9&amp;")"</f>
        <v>Non-Residential Demand (Kgal)</v>
      </c>
    </row>
    <row r="82" spans="1:21" x14ac:dyDescent="0.3">
      <c r="A82" s="2" t="s">
        <v>2</v>
      </c>
      <c r="B82" s="3" t="s">
        <v>0</v>
      </c>
      <c r="C82" s="3" t="s">
        <v>1</v>
      </c>
    </row>
    <row r="83" spans="1:21" x14ac:dyDescent="0.3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x14ac:dyDescent="0.3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ref="D84:D90" si="7">B84/C84</f>
        <v>#DIV/0!</v>
      </c>
      <c r="E84" s="4"/>
      <c r="F84" s="4"/>
      <c r="I84" s="4"/>
      <c r="L84" s="4"/>
      <c r="O84" s="4"/>
      <c r="R84" s="4"/>
      <c r="U84" s="4"/>
    </row>
    <row r="85" spans="1:21" x14ac:dyDescent="0.3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x14ac:dyDescent="0.3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x14ac:dyDescent="0.3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ref="D91:D93" si="8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x14ac:dyDescent="0.3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x14ac:dyDescent="0.3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x14ac:dyDescent="0.3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ref="D94" si="9">B94/C94</f>
        <v>#DIV/0!</v>
      </c>
      <c r="E94" s="5"/>
      <c r="F94" s="5"/>
      <c r="I94" s="5"/>
      <c r="L94" s="5"/>
      <c r="O94" s="5"/>
      <c r="R94" s="5"/>
      <c r="U94" s="5"/>
    </row>
    <row r="95" spans="1:21" x14ac:dyDescent="0.3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ref="D95" si="10">B95/C95</f>
        <v>#DIV/0!</v>
      </c>
    </row>
    <row r="96" spans="1:21" s="9" customFormat="1" x14ac:dyDescent="0.3">
      <c r="A96" s="1"/>
      <c r="B96" s="6"/>
      <c r="C96" s="6"/>
      <c r="D96" s="4"/>
    </row>
    <row r="97" spans="1:21" x14ac:dyDescent="0.3">
      <c r="A97" s="7" t="str">
        <f>"Wholesale Demand ("&amp;'Demand Input'!$C$9&amp;")"</f>
        <v>Wholesale Demand (Kgal)</v>
      </c>
    </row>
    <row r="98" spans="1:21" x14ac:dyDescent="0.3">
      <c r="A98" s="2" t="s">
        <v>2</v>
      </c>
      <c r="B98" s="3" t="s">
        <v>0</v>
      </c>
      <c r="C98" s="3" t="s">
        <v>1</v>
      </c>
    </row>
    <row r="99" spans="1:21" x14ac:dyDescent="0.3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ref="D100:D106" si="11">B100/C100</f>
        <v>#DIV/0!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3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x14ac:dyDescent="0.3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3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3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x14ac:dyDescent="0.3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ref="D107:D109" si="12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x14ac:dyDescent="0.3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x14ac:dyDescent="0.3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21" x14ac:dyDescent="0.3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ref="D110" si="13">B110/C110</f>
        <v>#DIV/0!</v>
      </c>
    </row>
    <row r="111" spans="1:21" x14ac:dyDescent="0.3">
      <c r="A111" s="51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honeticPr fontId="19" type="noConversion"/>
  <pageMargins left="0.25" right="0.25" top="0.75" bottom="0.75" header="0.3" footer="0.3"/>
  <pageSetup scale="4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3"/>
  <sheetViews>
    <sheetView showGridLines="0" view="pageBreakPreview" topLeftCell="A22" zoomScale="60" zoomScaleNormal="100" workbookViewId="0">
      <selection activeCell="D52" sqref="D52"/>
    </sheetView>
  </sheetViews>
  <sheetFormatPr defaultColWidth="9.109375" defaultRowHeight="14.4" x14ac:dyDescent="0.3"/>
  <cols>
    <col min="1" max="1" width="11.88671875" style="8" customWidth="1"/>
    <col min="2" max="2" width="26.88671875" style="8" customWidth="1"/>
    <col min="3" max="4" width="18.33203125" style="8" customWidth="1"/>
    <col min="5" max="5" width="1.88671875" style="8" customWidth="1"/>
    <col min="6" max="8" width="18.33203125" style="8" customWidth="1"/>
    <col min="9" max="16" width="9.109375" style="8"/>
    <col min="17" max="17" width="11.88671875" style="8" bestFit="1" customWidth="1"/>
    <col min="18" max="18" width="14.33203125" style="8" bestFit="1" customWidth="1"/>
    <col min="19" max="16384" width="9.109375" style="8"/>
  </cols>
  <sheetData>
    <row r="1" spans="1:71" ht="15" customHeight="1" x14ac:dyDescent="0.3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 x14ac:dyDescent="0.3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 x14ac:dyDescent="0.3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 x14ac:dyDescent="0.5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3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3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x14ac:dyDescent="0.3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 x14ac:dyDescent="0.3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 x14ac:dyDescent="0.3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 x14ac:dyDescent="0.3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 x14ac:dyDescent="0.45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3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3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3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3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3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3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3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3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3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3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3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3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3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3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3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3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3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3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 x14ac:dyDescent="0.3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 x14ac:dyDescent="0.3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 x14ac:dyDescent="0.3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 x14ac:dyDescent="0.45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3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 x14ac:dyDescent="0.45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3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3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3">
      <c r="A41" s="35"/>
      <c r="B41" s="32"/>
      <c r="C41" s="51">
        <v>43922</v>
      </c>
      <c r="D41" s="46">
        <v>110.378</v>
      </c>
      <c r="E41" s="47"/>
      <c r="F41" s="46">
        <v>102.23399999999999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3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3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3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3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3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3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3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3">
      <c r="A49" s="35"/>
      <c r="B49" s="32"/>
      <c r="C49" s="51">
        <v>44166</v>
      </c>
      <c r="D49" s="46">
        <v>113.6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3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3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3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3">
      <c r="A53" s="35"/>
      <c r="B53" s="32"/>
      <c r="C53" s="51">
        <v>44287</v>
      </c>
      <c r="D53" s="20"/>
      <c r="E53" s="40"/>
      <c r="F53" s="20"/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3">
      <c r="A54" s="35"/>
      <c r="B54" s="32"/>
      <c r="C54" s="32"/>
      <c r="D54" s="28"/>
      <c r="E54" s="28"/>
      <c r="F54" s="28"/>
      <c r="G54" s="28"/>
      <c r="H54" s="28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3">
      <c r="A55" s="35"/>
      <c r="B55" s="32"/>
      <c r="C55" s="32"/>
      <c r="D55" s="28" t="s">
        <v>43</v>
      </c>
      <c r="E55" s="28"/>
      <c r="F55" s="28"/>
      <c r="G55" s="28"/>
      <c r="H55" s="28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3">
      <c r="A56" s="32"/>
      <c r="B56" s="32"/>
      <c r="C56" s="32"/>
      <c r="D56" s="28"/>
      <c r="E56" s="28"/>
      <c r="F56" s="28"/>
      <c r="G56" s="28"/>
      <c r="H56" s="28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3">
      <c r="A57" s="32"/>
      <c r="B57" s="32"/>
      <c r="C57" s="3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3">
      <c r="A58" s="32"/>
      <c r="B58" s="32"/>
      <c r="C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3">
      <c r="A59" s="32"/>
      <c r="B59" s="32"/>
      <c r="C59" s="3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3">
      <c r="A60" s="32"/>
      <c r="B60" s="32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3">
      <c r="A61" s="32"/>
      <c r="B61" s="32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3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3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3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3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3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3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3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3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3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3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x14ac:dyDescent="0.3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x14ac:dyDescent="0.3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x14ac:dyDescent="0.3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x14ac:dyDescent="0.3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x14ac:dyDescent="0.3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x14ac:dyDescent="0.3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x14ac:dyDescent="0.3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x14ac:dyDescent="0.3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x14ac:dyDescent="0.3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4:71" x14ac:dyDescent="0.3"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4:71" x14ac:dyDescent="0.3"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4:71" x14ac:dyDescent="0.3"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4:71" x14ac:dyDescent="0.3"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4:71" x14ac:dyDescent="0.3"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4:71" x14ac:dyDescent="0.3"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4:71" x14ac:dyDescent="0.3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4:71" x14ac:dyDescent="0.3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4:71" x14ac:dyDescent="0.3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4:71" x14ac:dyDescent="0.3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4:71" x14ac:dyDescent="0.3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4:71" x14ac:dyDescent="0.3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4:71" x14ac:dyDescent="0.3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4:71" x14ac:dyDescent="0.3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4:71" x14ac:dyDescent="0.3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4:71" x14ac:dyDescent="0.3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x14ac:dyDescent="0.3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x14ac:dyDescent="0.3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x14ac:dyDescent="0.3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x14ac:dyDescent="0.3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x14ac:dyDescent="0.3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x14ac:dyDescent="0.3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x14ac:dyDescent="0.3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x14ac:dyDescent="0.3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x14ac:dyDescent="0.3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x14ac:dyDescent="0.3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x14ac:dyDescent="0.3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x14ac:dyDescent="0.3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x14ac:dyDescent="0.3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x14ac:dyDescent="0.3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x14ac:dyDescent="0.3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x14ac:dyDescent="0.3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x14ac:dyDescent="0.3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x14ac:dyDescent="0.3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x14ac:dyDescent="0.3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x14ac:dyDescent="0.3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x14ac:dyDescent="0.3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x14ac:dyDescent="0.3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x14ac:dyDescent="0.3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x14ac:dyDescent="0.3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x14ac:dyDescent="0.3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x14ac:dyDescent="0.3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x14ac:dyDescent="0.3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x14ac:dyDescent="0.3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x14ac:dyDescent="0.3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x14ac:dyDescent="0.3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x14ac:dyDescent="0.3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x14ac:dyDescent="0.3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x14ac:dyDescent="0.3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x14ac:dyDescent="0.3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x14ac:dyDescent="0.3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x14ac:dyDescent="0.3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x14ac:dyDescent="0.3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x14ac:dyDescent="0.3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x14ac:dyDescent="0.3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x14ac:dyDescent="0.3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x14ac:dyDescent="0.3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x14ac:dyDescent="0.3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x14ac:dyDescent="0.3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x14ac:dyDescent="0.3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x14ac:dyDescent="0.3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x14ac:dyDescent="0.3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x14ac:dyDescent="0.3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x14ac:dyDescent="0.3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x14ac:dyDescent="0.3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x14ac:dyDescent="0.3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x14ac:dyDescent="0.3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x14ac:dyDescent="0.3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x14ac:dyDescent="0.3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x14ac:dyDescent="0.3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x14ac:dyDescent="0.3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x14ac:dyDescent="0.3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x14ac:dyDescent="0.3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x14ac:dyDescent="0.3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x14ac:dyDescent="0.3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x14ac:dyDescent="0.3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x14ac:dyDescent="0.3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x14ac:dyDescent="0.3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x14ac:dyDescent="0.3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x14ac:dyDescent="0.3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x14ac:dyDescent="0.3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x14ac:dyDescent="0.3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x14ac:dyDescent="0.3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x14ac:dyDescent="0.3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x14ac:dyDescent="0.3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x14ac:dyDescent="0.3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x14ac:dyDescent="0.3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x14ac:dyDescent="0.3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x14ac:dyDescent="0.3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x14ac:dyDescent="0.3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x14ac:dyDescent="0.3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x14ac:dyDescent="0.3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x14ac:dyDescent="0.3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x14ac:dyDescent="0.3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x14ac:dyDescent="0.3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x14ac:dyDescent="0.3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x14ac:dyDescent="0.3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x14ac:dyDescent="0.3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x14ac:dyDescent="0.3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x14ac:dyDescent="0.3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x14ac:dyDescent="0.3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x14ac:dyDescent="0.3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x14ac:dyDescent="0.3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x14ac:dyDescent="0.3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x14ac:dyDescent="0.3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x14ac:dyDescent="0.3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x14ac:dyDescent="0.3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x14ac:dyDescent="0.3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x14ac:dyDescent="0.3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x14ac:dyDescent="0.3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x14ac:dyDescent="0.3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x14ac:dyDescent="0.3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x14ac:dyDescent="0.3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x14ac:dyDescent="0.3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x14ac:dyDescent="0.3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x14ac:dyDescent="0.3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x14ac:dyDescent="0.3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x14ac:dyDescent="0.3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x14ac:dyDescent="0.3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x14ac:dyDescent="0.3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x14ac:dyDescent="0.3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x14ac:dyDescent="0.3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x14ac:dyDescent="0.3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x14ac:dyDescent="0.3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x14ac:dyDescent="0.3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x14ac:dyDescent="0.3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x14ac:dyDescent="0.3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x14ac:dyDescent="0.3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x14ac:dyDescent="0.3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x14ac:dyDescent="0.3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x14ac:dyDescent="0.3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x14ac:dyDescent="0.3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x14ac:dyDescent="0.3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x14ac:dyDescent="0.3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x14ac:dyDescent="0.3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x14ac:dyDescent="0.3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x14ac:dyDescent="0.3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x14ac:dyDescent="0.3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x14ac:dyDescent="0.3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x14ac:dyDescent="0.3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x14ac:dyDescent="0.3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x14ac:dyDescent="0.3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x14ac:dyDescent="0.3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x14ac:dyDescent="0.3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x14ac:dyDescent="0.3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x14ac:dyDescent="0.3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x14ac:dyDescent="0.3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x14ac:dyDescent="0.3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x14ac:dyDescent="0.3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x14ac:dyDescent="0.3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x14ac:dyDescent="0.3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x14ac:dyDescent="0.3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x14ac:dyDescent="0.3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x14ac:dyDescent="0.3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x14ac:dyDescent="0.3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x14ac:dyDescent="0.3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x14ac:dyDescent="0.3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x14ac:dyDescent="0.3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x14ac:dyDescent="0.3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x14ac:dyDescent="0.3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x14ac:dyDescent="0.3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x14ac:dyDescent="0.3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x14ac:dyDescent="0.3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x14ac:dyDescent="0.3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x14ac:dyDescent="0.3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x14ac:dyDescent="0.3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x14ac:dyDescent="0.3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x14ac:dyDescent="0.3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x14ac:dyDescent="0.3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x14ac:dyDescent="0.3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x14ac:dyDescent="0.3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x14ac:dyDescent="0.3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x14ac:dyDescent="0.3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x14ac:dyDescent="0.3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x14ac:dyDescent="0.3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x14ac:dyDescent="0.3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x14ac:dyDescent="0.3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x14ac:dyDescent="0.3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x14ac:dyDescent="0.3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x14ac:dyDescent="0.3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x14ac:dyDescent="0.3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x14ac:dyDescent="0.3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x14ac:dyDescent="0.3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x14ac:dyDescent="0.3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x14ac:dyDescent="0.3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x14ac:dyDescent="0.3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x14ac:dyDescent="0.3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x14ac:dyDescent="0.3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x14ac:dyDescent="0.3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x14ac:dyDescent="0.3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x14ac:dyDescent="0.3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x14ac:dyDescent="0.3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x14ac:dyDescent="0.3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x14ac:dyDescent="0.3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x14ac:dyDescent="0.3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x14ac:dyDescent="0.3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x14ac:dyDescent="0.3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x14ac:dyDescent="0.3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x14ac:dyDescent="0.3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x14ac:dyDescent="0.3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x14ac:dyDescent="0.3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x14ac:dyDescent="0.3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x14ac:dyDescent="0.3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x14ac:dyDescent="0.3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x14ac:dyDescent="0.3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x14ac:dyDescent="0.3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x14ac:dyDescent="0.3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x14ac:dyDescent="0.3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x14ac:dyDescent="0.3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x14ac:dyDescent="0.3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x14ac:dyDescent="0.3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x14ac:dyDescent="0.3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x14ac:dyDescent="0.3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x14ac:dyDescent="0.3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x14ac:dyDescent="0.3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x14ac:dyDescent="0.3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x14ac:dyDescent="0.3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x14ac:dyDescent="0.3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x14ac:dyDescent="0.3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x14ac:dyDescent="0.3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x14ac:dyDescent="0.3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x14ac:dyDescent="0.3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x14ac:dyDescent="0.3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topLeftCell="A7" zoomScaleNormal="100" zoomScaleSheetLayoutView="100" workbookViewId="0">
      <selection activeCell="M36" sqref="M36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9" width="9.109375" style="30"/>
    <col min="20" max="16384" width="9.109375" style="8"/>
  </cols>
  <sheetData>
    <row r="1" spans="1:24" ht="24" customHeight="1" x14ac:dyDescent="0.5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4" ht="28.5" customHeight="1" x14ac:dyDescent="0.5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4" ht="26.25" customHeight="1" x14ac:dyDescent="0.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 x14ac:dyDescent="0.45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 x14ac:dyDescent="0.35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 x14ac:dyDescent="0.3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:24" x14ac:dyDescent="0.3">
      <c r="N10" s="8"/>
      <c r="T10" s="30"/>
      <c r="U10" s="30"/>
      <c r="V10" s="30"/>
      <c r="W10" s="30"/>
      <c r="X10" s="30"/>
    </row>
    <row r="11" spans="1:24" x14ac:dyDescent="0.3">
      <c r="C11" s="52">
        <v>44256</v>
      </c>
      <c r="E11" s="26">
        <v>2102633.88</v>
      </c>
      <c r="G11" s="26">
        <v>0</v>
      </c>
      <c r="I11" s="26">
        <v>223038.74</v>
      </c>
      <c r="K11" s="26">
        <v>593694.22</v>
      </c>
      <c r="M11" s="26">
        <f>SUM(E11:K11)</f>
        <v>2919366.84</v>
      </c>
      <c r="N11" s="8"/>
      <c r="T11" s="30"/>
      <c r="U11" s="30"/>
      <c r="V11" s="30"/>
      <c r="W11" s="30"/>
      <c r="X11" s="30"/>
    </row>
    <row r="12" spans="1:24" x14ac:dyDescent="0.3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:24" x14ac:dyDescent="0.3">
      <c r="N13" s="8"/>
      <c r="T13" s="30"/>
      <c r="U13" s="30"/>
      <c r="V13" s="30"/>
      <c r="W13" s="30"/>
      <c r="X13" s="30"/>
    </row>
    <row r="14" spans="1:24" x14ac:dyDescent="0.3">
      <c r="N14" s="8"/>
      <c r="T14" s="30"/>
      <c r="U14" s="30"/>
      <c r="V14" s="30"/>
      <c r="W14" s="30"/>
      <c r="X14" s="30"/>
    </row>
    <row r="15" spans="1:24" x14ac:dyDescent="0.3">
      <c r="C15" s="52">
        <v>44228</v>
      </c>
      <c r="E15" s="26">
        <v>1321699.5</v>
      </c>
      <c r="G15" s="26">
        <v>0</v>
      </c>
      <c r="I15" s="26">
        <v>357529.12</v>
      </c>
      <c r="K15" s="26">
        <v>614031.64</v>
      </c>
      <c r="M15" s="26">
        <f>SUM(E15:K15)</f>
        <v>2293260.2600000002</v>
      </c>
      <c r="N15" s="8"/>
      <c r="T15" s="30"/>
      <c r="U15" s="30"/>
      <c r="V15" s="30"/>
      <c r="W15" s="30"/>
      <c r="X15" s="30"/>
    </row>
    <row r="16" spans="1:24" x14ac:dyDescent="0.3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:24" x14ac:dyDescent="0.3">
      <c r="N17" s="8"/>
      <c r="T17" s="30"/>
      <c r="U17" s="30"/>
      <c r="V17" s="30"/>
      <c r="W17" s="30"/>
      <c r="X17" s="30"/>
    </row>
    <row r="18" spans="1:24" x14ac:dyDescent="0.3">
      <c r="N18" s="8"/>
      <c r="T18" s="30"/>
      <c r="U18" s="30"/>
      <c r="V18" s="30"/>
      <c r="W18" s="30"/>
      <c r="X18" s="30"/>
    </row>
    <row r="19" spans="1:24" x14ac:dyDescent="0.3">
      <c r="C19" s="52">
        <v>43891</v>
      </c>
      <c r="E19" s="26">
        <v>2043228.91</v>
      </c>
      <c r="G19" s="26">
        <v>207120.7</v>
      </c>
      <c r="I19" s="26">
        <v>0</v>
      </c>
      <c r="K19" s="26">
        <v>465227.91</v>
      </c>
      <c r="M19" s="26">
        <f>SUM(E19:K19)</f>
        <v>2715577.52</v>
      </c>
      <c r="N19" s="8"/>
      <c r="T19" s="30"/>
      <c r="U19" s="30"/>
      <c r="V19" s="30"/>
      <c r="W19" s="30"/>
      <c r="X19" s="30"/>
    </row>
    <row r="20" spans="1:24" x14ac:dyDescent="0.3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:24" x14ac:dyDescent="0.3">
      <c r="N21" s="8"/>
      <c r="T21" s="30"/>
      <c r="U21" s="30"/>
      <c r="V21" s="30"/>
      <c r="W21" s="30"/>
      <c r="X21" s="30"/>
    </row>
    <row r="22" spans="1:24" x14ac:dyDescent="0.3">
      <c r="N22" s="8"/>
      <c r="T22" s="30"/>
      <c r="U22" s="30"/>
      <c r="V22" s="30"/>
      <c r="W22" s="30"/>
      <c r="X22" s="30"/>
    </row>
    <row r="23" spans="1:24" x14ac:dyDescent="0.3">
      <c r="C23" s="52">
        <v>43862</v>
      </c>
      <c r="E23" s="26">
        <v>0</v>
      </c>
      <c r="G23" s="26">
        <v>406253.72</v>
      </c>
      <c r="I23" s="26">
        <v>0</v>
      </c>
      <c r="K23" s="26">
        <v>541862.46</v>
      </c>
      <c r="M23" s="26">
        <f>SUM(E23:K23)</f>
        <v>948116.17999999993</v>
      </c>
      <c r="N23" s="8"/>
      <c r="T23" s="30"/>
      <c r="U23" s="30"/>
      <c r="V23" s="30"/>
      <c r="W23" s="30"/>
      <c r="X23" s="30"/>
    </row>
    <row r="24" spans="1:24" x14ac:dyDescent="0.3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1:24" x14ac:dyDescent="0.3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1:24" x14ac:dyDescent="0.3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 x14ac:dyDescent="0.35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x14ac:dyDescent="0.3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x14ac:dyDescent="0.3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x14ac:dyDescent="0.3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1:36" ht="28.8" x14ac:dyDescent="0.3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1:36" x14ac:dyDescent="0.3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1:36" x14ac:dyDescent="0.3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1:36" x14ac:dyDescent="0.3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1:36" ht="28.8" x14ac:dyDescent="0.3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1:36" x14ac:dyDescent="0.3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1:36" x14ac:dyDescent="0.3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1:36" x14ac:dyDescent="0.3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1:36" ht="28.8" x14ac:dyDescent="0.3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1:36" x14ac:dyDescent="0.3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1:36" x14ac:dyDescent="0.3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1:36" x14ac:dyDescent="0.3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1:36" ht="28.8" x14ac:dyDescent="0.3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1:36" x14ac:dyDescent="0.3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36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36" ht="18" x14ac:dyDescent="0.35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x14ac:dyDescent="0.3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1:22" x14ac:dyDescent="0.3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1:22" x14ac:dyDescent="0.3">
      <c r="C53" s="52">
        <v>44256</v>
      </c>
      <c r="D53" s="25"/>
      <c r="E53" s="26">
        <v>1476527.3000000003</v>
      </c>
      <c r="F53" s="25"/>
      <c r="G53" s="52">
        <v>44228</v>
      </c>
      <c r="H53" s="25"/>
      <c r="I53" s="26">
        <v>792739</v>
      </c>
      <c r="K53" s="30"/>
      <c r="L53" s="30"/>
      <c r="M53" s="30"/>
      <c r="T53" s="30"/>
      <c r="U53" s="30"/>
      <c r="V53" s="30"/>
    </row>
    <row r="54" spans="1:22" x14ac:dyDescent="0.3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1:22" x14ac:dyDescent="0.3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1:22" x14ac:dyDescent="0.3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1:22" x14ac:dyDescent="0.3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1:22" x14ac:dyDescent="0.3">
      <c r="C58" s="52">
        <v>43891</v>
      </c>
      <c r="D58" s="25"/>
      <c r="E58" s="26">
        <v>275767.56999999983</v>
      </c>
      <c r="F58" s="25"/>
      <c r="G58" s="52">
        <v>43862</v>
      </c>
      <c r="H58" s="25"/>
      <c r="I58" s="26">
        <v>883646</v>
      </c>
      <c r="J58" s="25"/>
      <c r="K58" s="30"/>
      <c r="L58" s="30"/>
      <c r="M58" s="30"/>
      <c r="T58" s="30"/>
      <c r="U58" s="30"/>
      <c r="V58" s="30"/>
    </row>
    <row r="59" spans="1:22" ht="28.8" x14ac:dyDescent="0.3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1:22" x14ac:dyDescent="0.3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x14ac:dyDescent="0.3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x14ac:dyDescent="0.3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x14ac:dyDescent="0.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x14ac:dyDescent="0.3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22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22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22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22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22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22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22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22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22" x14ac:dyDescent="0.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22" x14ac:dyDescent="0.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x14ac:dyDescent="0.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lastPrinted>2021-03-15T16:54:11Z</cp:lastPrinted>
  <dcterms:created xsi:type="dcterms:W3CDTF">2020-04-08T14:34:01Z</dcterms:created>
  <dcterms:modified xsi:type="dcterms:W3CDTF">2021-04-15T13:35:10Z</dcterms:modified>
</cp:coreProperties>
</file>